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1355" windowHeight="9030" activeTab="0"/>
  </bookViews>
  <sheets>
    <sheet name="исполнение" sheetId="1" r:id="rId1"/>
  </sheets>
  <definedNames/>
  <calcPr fullCalcOnLoad="1"/>
</workbook>
</file>

<file path=xl/sharedStrings.xml><?xml version="1.0" encoding="utf-8"?>
<sst xmlns="http://schemas.openxmlformats.org/spreadsheetml/2006/main" count="137" uniqueCount="97">
  <si>
    <t>Итого, кв.м.</t>
  </si>
  <si>
    <t>Площадь - жилые помещения, кв.м.</t>
  </si>
  <si>
    <t>Площадь - нежилые помещения, кв.м.</t>
  </si>
  <si>
    <t>в том числе офис 1Б (Флагман), кв.м.</t>
  </si>
  <si>
    <t>ед.изм.</t>
  </si>
  <si>
    <t>м.кв.</t>
  </si>
  <si>
    <t>мес</t>
  </si>
  <si>
    <t>Всего доходов</t>
  </si>
  <si>
    <t>Итого расходов по статье содержание общего имущества</t>
  </si>
  <si>
    <t>Юридическое обслуживание ТСЖ</t>
  </si>
  <si>
    <t>Тех.обслуживание сантехнических систем</t>
  </si>
  <si>
    <t>Тех.обслуживание электротехнических систем</t>
  </si>
  <si>
    <t>ежемесячно</t>
  </si>
  <si>
    <t>Расходные материалы, канцтовары</t>
  </si>
  <si>
    <t>Заработная плата, начисления на ФОТ персонала ТСЖ</t>
  </si>
  <si>
    <t>Техобслуживание домофона</t>
  </si>
  <si>
    <t>Техобслуживание системы видеонаблюдения</t>
  </si>
  <si>
    <t>Услуги паспортного стола</t>
  </si>
  <si>
    <t>Уплата ТСЖ налога при УСН</t>
  </si>
  <si>
    <t>Услуги связи офиса ТСЖ (телефон, интернет, факс)</t>
  </si>
  <si>
    <t>Услуги банка - расчетно-кассовое обслуживание</t>
  </si>
  <si>
    <t>Техническое освидетельствование лифтов</t>
  </si>
  <si>
    <t>Стахование лифтов</t>
  </si>
  <si>
    <t>Содержание и ремонт общего имущества МКД</t>
  </si>
  <si>
    <t>Тех.обслуживание системы противопожарной сигнализации, пожаротушения и дымоудаления</t>
  </si>
  <si>
    <t>Тех.обслуживание лифтов и лифтовая диспетчерская сигнализация и связь</t>
  </si>
  <si>
    <t>Вывоз ТБО и КГМ (кроме ИП Бобыкин "Флагман")</t>
  </si>
  <si>
    <t>Услуги специалистов КИПиА, ПТО, ПЭО</t>
  </si>
  <si>
    <t>Услуги круглосуточной аварийной службы</t>
  </si>
  <si>
    <t>Дератизация и дезинсекция МОП</t>
  </si>
  <si>
    <t>Праздник ТСЖ (Новый год)</t>
  </si>
  <si>
    <t>Содержание и ремонт общего имущества МКД для ИП Бобыкин (Флагман)</t>
  </si>
  <si>
    <t>Наименование статьи</t>
  </si>
  <si>
    <t xml:space="preserve"> в год</t>
  </si>
  <si>
    <t>ДОХОДЫ</t>
  </si>
  <si>
    <t>1.1.</t>
  </si>
  <si>
    <t>1.2.</t>
  </si>
  <si>
    <t>1.3.</t>
  </si>
  <si>
    <t>№ п/п</t>
  </si>
  <si>
    <t>тариф</t>
  </si>
  <si>
    <t>Сдача общего имущества в аренду (провайдеры)</t>
  </si>
  <si>
    <t>РАСХОДЫ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</si>
  <si>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</si>
  <si>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</si>
  <si>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</si>
  <si>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</si>
  <si>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</si>
  <si>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</si>
  <si>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</si>
  <si>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</si>
  <si>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</si>
  <si>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</si>
  <si>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</si>
  <si>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</si>
  <si>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3.1.</t>
  </si>
  <si>
    <t>3.2.</t>
  </si>
  <si>
    <t>3.3.</t>
  </si>
  <si>
    <t>3.4.</t>
  </si>
  <si>
    <t>3.5.</t>
  </si>
  <si>
    <t>3.6.</t>
  </si>
  <si>
    <t>3.7.</t>
  </si>
  <si>
    <t>2.1.1.</t>
  </si>
  <si>
    <t>2.1.2.</t>
  </si>
  <si>
    <t>2.1.3.</t>
  </si>
  <si>
    <t>2.1.4.</t>
  </si>
  <si>
    <t>2.1.5.</t>
  </si>
  <si>
    <t>2.1.6.</t>
  </si>
  <si>
    <t>2.1.7.</t>
  </si>
  <si>
    <t>3.8.</t>
  </si>
  <si>
    <t>3.9.</t>
  </si>
  <si>
    <t>3.10.</t>
  </si>
  <si>
    <t>**</t>
  </si>
  <si>
    <t>Уборка придомовой территории и содержание контейнерной площадки</t>
  </si>
  <si>
    <t>Уборка МОП (подъезды, подвалы, технический этаж и кровля)</t>
  </si>
  <si>
    <t>Расходы с дохода от сдачи общего имущества в аренду</t>
  </si>
  <si>
    <t>Мероприятия (в т.ч. материалы) по энергосбережению МКД</t>
  </si>
  <si>
    <t>Резерный фонд (непредвиденные расходы на ремонт общего имущества)</t>
  </si>
  <si>
    <t>Ремонт лифтов (резервный фонд на случаи вандализма)</t>
  </si>
  <si>
    <t>Уборка и вывоз снега с придомовой территории</t>
  </si>
  <si>
    <t>Содержание детского городка и благоустройство придомовой территории (ремонт МАФ,  асфальтирование, уход за газонами, озеленение, ограждение площадки выгула домашних животных)</t>
  </si>
  <si>
    <t>факт</t>
  </si>
  <si>
    <t>Пуско-наладочные работы по насосам ХВС</t>
  </si>
  <si>
    <t>Проект и смета на ремонт подъездов</t>
  </si>
  <si>
    <t>Сантехнические материалы для систем отопления, ХВС, ГВС дома</t>
  </si>
  <si>
    <t>Капитальный ремонт теплообменника</t>
  </si>
  <si>
    <t>ИСПОЛНЕНИЕ СМЕТЫ ДОХОДОВ И РАСХОДОВ ТСЖ "ФУРМАНОВСКОЕ" за 2013 год</t>
  </si>
  <si>
    <t>2.13.</t>
  </si>
  <si>
    <t>2.14.</t>
  </si>
  <si>
    <t>2.15.</t>
  </si>
  <si>
    <t>2.16.</t>
  </si>
  <si>
    <t>Итого выставлено/потрачено целевых сборов</t>
  </si>
  <si>
    <t>Финансовый результат</t>
  </si>
  <si>
    <t>Мероприятия по обеспечению пожарной безопасности ГО и  ЧС</t>
  </si>
  <si>
    <t>Организация предыдущего собрания собственников и членов ТСЖ</t>
  </si>
  <si>
    <t xml:space="preserve">Бухгалтер </t>
  </si>
  <si>
    <t>А.В.Великанова</t>
  </si>
  <si>
    <t>ЦЕЛЕВЫЕ СБОРЫ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</si>
</sst>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;[Red]\-0.00"/>
    <numFmt numFmtId="165" formatCode="#,##0.00_р_.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_-* #,##0.000_р_._-;\-* #,##0.000_р_._-;_-* &quot;-&quot;??_р_._-;_-@_-"/>
    <numFmt numFmtId="172" formatCode="_-* #,##0.0000_р_._-;\-* #,##0.0000_р_._-;_-* &quot;-&quot;??_р_._-;_-@_-"/>
    <numFmt numFmtId="173" formatCode="#,##0.00_ ;[Red]\-#,##0.00\ "/>
  </numFmts>
  <fonts count="4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7"/>
      <color indexed="8"/>
      <name val="Calibri"/>
      <family val="2"/>
    </font>
    <font>
      <sz val="7"/>
      <color indexed="9"/>
      <name val="Calibri"/>
      <family val="2"/>
    </font>
    <font>
      <sz val="7"/>
      <color indexed="62"/>
      <name val="Calibri"/>
      <family val="2"/>
    </font>
    <font>
      <b/>
      <sz val="7"/>
      <color indexed="63"/>
      <name val="Calibri"/>
      <family val="2"/>
    </font>
    <font>
      <b/>
      <sz val="7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7"/>
      <color indexed="8"/>
      <name val="Calibri"/>
      <family val="2"/>
    </font>
    <font>
      <b/>
      <sz val="7"/>
      <color indexed="9"/>
      <name val="Calibri"/>
      <family val="2"/>
    </font>
    <font>
      <b/>
      <sz val="18"/>
      <color indexed="56"/>
      <name val="Cambria"/>
      <family val="2"/>
    </font>
    <font>
      <sz val="7"/>
      <color indexed="60"/>
      <name val="Calibri"/>
      <family val="2"/>
    </font>
    <font>
      <u val="single"/>
      <sz val="10"/>
      <color indexed="20"/>
      <name val="Arial Cyr"/>
      <family val="0"/>
    </font>
    <font>
      <sz val="7"/>
      <color indexed="20"/>
      <name val="Calibri"/>
      <family val="2"/>
    </font>
    <font>
      <i/>
      <sz val="7"/>
      <color indexed="23"/>
      <name val="Calibri"/>
      <family val="2"/>
    </font>
    <font>
      <sz val="7"/>
      <color indexed="52"/>
      <name val="Calibri"/>
      <family val="2"/>
    </font>
    <font>
      <sz val="7"/>
      <color indexed="10"/>
      <name val="Calibri"/>
      <family val="2"/>
    </font>
    <font>
      <sz val="7"/>
      <color indexed="17"/>
      <name val="Calibri"/>
      <family val="2"/>
    </font>
    <font>
      <sz val="7"/>
      <color theme="1"/>
      <name val="Calibri"/>
      <family val="2"/>
    </font>
    <font>
      <sz val="7"/>
      <color theme="0"/>
      <name val="Calibri"/>
      <family val="2"/>
    </font>
    <font>
      <sz val="7"/>
      <color rgb="FF3F3F76"/>
      <name val="Calibri"/>
      <family val="2"/>
    </font>
    <font>
      <b/>
      <sz val="7"/>
      <color rgb="FF3F3F3F"/>
      <name val="Calibri"/>
      <family val="2"/>
    </font>
    <font>
      <b/>
      <sz val="7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7"/>
      <color theme="1"/>
      <name val="Calibri"/>
      <family val="2"/>
    </font>
    <font>
      <b/>
      <sz val="7"/>
      <color theme="0"/>
      <name val="Calibri"/>
      <family val="2"/>
    </font>
    <font>
      <b/>
      <sz val="18"/>
      <color theme="3"/>
      <name val="Cambria"/>
      <family val="2"/>
    </font>
    <font>
      <sz val="7"/>
      <color rgb="FF9C6500"/>
      <name val="Calibri"/>
      <family val="2"/>
    </font>
    <font>
      <u val="single"/>
      <sz val="10"/>
      <color theme="11"/>
      <name val="Arial Cyr"/>
      <family val="0"/>
    </font>
    <font>
      <sz val="7"/>
      <color rgb="FF9C0006"/>
      <name val="Calibri"/>
      <family val="2"/>
    </font>
    <font>
      <i/>
      <sz val="7"/>
      <color rgb="FF7F7F7F"/>
      <name val="Calibri"/>
      <family val="2"/>
    </font>
    <font>
      <sz val="7"/>
      <color rgb="FFFA7D00"/>
      <name val="Calibri"/>
      <family val="2"/>
    </font>
    <font>
      <sz val="7"/>
      <color rgb="FFFF0000"/>
      <name val="Calibri"/>
      <family val="2"/>
    </font>
    <font>
      <sz val="7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165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/>
    </xf>
    <xf numFmtId="43" fontId="1" fillId="0" borderId="0" xfId="60" applyFont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/>
    </xf>
    <xf numFmtId="17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43" fontId="1" fillId="0" borderId="0" xfId="0" applyNumberFormat="1" applyFont="1" applyAlignment="1">
      <alignment/>
    </xf>
    <xf numFmtId="165" fontId="1" fillId="0" borderId="10" xfId="0" applyNumberFormat="1" applyFont="1" applyBorder="1" applyAlignment="1">
      <alignment horizontal="right"/>
    </xf>
    <xf numFmtId="165" fontId="2" fillId="0" borderId="10" xfId="0" applyNumberFormat="1" applyFont="1" applyBorder="1" applyAlignment="1">
      <alignment horizontal="right"/>
    </xf>
    <xf numFmtId="165" fontId="1" fillId="33" borderId="10" xfId="0" applyNumberFormat="1" applyFont="1" applyFill="1" applyBorder="1" applyAlignment="1">
      <alignment horizontal="right"/>
    </xf>
    <xf numFmtId="165" fontId="2" fillId="33" borderId="10" xfId="0" applyNumberFormat="1" applyFont="1" applyFill="1" applyBorder="1" applyAlignment="1">
      <alignment horizontal="right"/>
    </xf>
    <xf numFmtId="165" fontId="1" fillId="0" borderId="10" xfId="0" applyNumberFormat="1" applyFont="1" applyFill="1" applyBorder="1" applyAlignment="1">
      <alignment horizontal="right"/>
    </xf>
    <xf numFmtId="165" fontId="1" fillId="34" borderId="10" xfId="0" applyNumberFormat="1" applyFont="1" applyFill="1" applyBorder="1" applyAlignment="1">
      <alignment horizontal="right"/>
    </xf>
    <xf numFmtId="165" fontId="2" fillId="0" borderId="10" xfId="0" applyNumberFormat="1" applyFont="1" applyFill="1" applyBorder="1" applyAlignment="1">
      <alignment horizontal="right"/>
    </xf>
    <xf numFmtId="0" fontId="1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right"/>
    </xf>
    <xf numFmtId="0" fontId="2" fillId="33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43" fontId="1" fillId="0" borderId="12" xfId="60" applyFont="1" applyBorder="1" applyAlignment="1">
      <alignment horizontal="right"/>
    </xf>
    <xf numFmtId="16" fontId="1" fillId="0" borderId="11" xfId="0" applyNumberFormat="1" applyFont="1" applyBorder="1" applyAlignment="1">
      <alignment horizontal="center" wrapText="1"/>
    </xf>
    <xf numFmtId="43" fontId="2" fillId="0" borderId="12" xfId="60" applyFont="1" applyBorder="1" applyAlignment="1">
      <alignment horizontal="right"/>
    </xf>
    <xf numFmtId="43" fontId="1" fillId="33" borderId="12" xfId="60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 wrapText="1"/>
    </xf>
    <xf numFmtId="0" fontId="1" fillId="0" borderId="11" xfId="0" applyFont="1" applyBorder="1" applyAlignment="1">
      <alignment/>
    </xf>
    <xf numFmtId="43" fontId="1" fillId="0" borderId="12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center"/>
    </xf>
    <xf numFmtId="165" fontId="2" fillId="0" borderId="14" xfId="0" applyNumberFormat="1" applyFont="1" applyBorder="1" applyAlignment="1">
      <alignment horizontal="right"/>
    </xf>
    <xf numFmtId="43" fontId="2" fillId="0" borderId="15" xfId="0" applyNumberFormat="1" applyFont="1" applyBorder="1" applyAlignment="1">
      <alignment horizontal="right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center"/>
    </xf>
    <xf numFmtId="165" fontId="1" fillId="33" borderId="17" xfId="0" applyNumberFormat="1" applyFont="1" applyFill="1" applyBorder="1" applyAlignment="1">
      <alignment/>
    </xf>
    <xf numFmtId="43" fontId="1" fillId="33" borderId="18" xfId="60" applyFont="1" applyFill="1" applyBorder="1" applyAlignment="1">
      <alignment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165" fontId="1" fillId="0" borderId="20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62"/>
  <sheetViews>
    <sheetView tabSelected="1" workbookViewId="0" topLeftCell="A10">
      <selection activeCell="G17" sqref="G17:G58"/>
    </sheetView>
  </sheetViews>
  <sheetFormatPr defaultColWidth="9.00390625" defaultRowHeight="12.75"/>
  <cols>
    <col min="1" max="1" width="6.625" style="2" customWidth="1"/>
    <col min="2" max="2" width="68.25390625" style="3" customWidth="1"/>
    <col min="3" max="3" width="8.00390625" style="1" customWidth="1"/>
    <col min="4" max="4" width="8.75390625" style="4" customWidth="1"/>
    <col min="5" max="5" width="14.875" style="4" customWidth="1"/>
    <col min="6" max="6" width="14.625" style="4" customWidth="1"/>
    <col min="7" max="7" width="17.875" style="5" customWidth="1"/>
    <col min="8" max="8" width="11.25390625" style="5" bestFit="1" customWidth="1"/>
    <col min="9" max="16384" width="9.125" style="5" customWidth="1"/>
  </cols>
  <sheetData>
    <row r="1" ht="15.75" hidden="1"/>
    <row r="2" ht="15.75" hidden="1"/>
    <row r="3" ht="15.75" hidden="1"/>
    <row r="4" spans="1:3" ht="15.75" hidden="1">
      <c r="A4" s="6" t="s">
        <v>0</v>
      </c>
      <c r="B4" s="5"/>
      <c r="C4" s="7">
        <v>19442.61</v>
      </c>
    </row>
    <row r="5" spans="1:3" ht="15.75" hidden="1">
      <c r="A5" s="6" t="s">
        <v>1</v>
      </c>
      <c r="B5" s="5"/>
      <c r="C5" s="7">
        <v>17764.2</v>
      </c>
    </row>
    <row r="6" spans="1:3" ht="15.75" hidden="1">
      <c r="A6" s="6" t="s">
        <v>2</v>
      </c>
      <c r="B6" s="5"/>
      <c r="C6" s="7">
        <v>1678.41</v>
      </c>
    </row>
    <row r="7" spans="1:3" ht="15.75" hidden="1">
      <c r="A7" s="6" t="s">
        <v>3</v>
      </c>
      <c r="B7" s="5"/>
      <c r="C7" s="7">
        <v>399.7</v>
      </c>
    </row>
    <row r="8" ht="15.75" hidden="1"/>
    <row r="9" ht="15.75" hidden="1"/>
    <row r="13" spans="1:7" ht="15.75">
      <c r="A13" s="56" t="s">
        <v>85</v>
      </c>
      <c r="B13" s="56"/>
      <c r="C13" s="56"/>
      <c r="D13" s="56"/>
      <c r="E13" s="56"/>
      <c r="F13" s="56"/>
      <c r="G13" s="56"/>
    </row>
    <row r="14" spans="1:6" ht="16.5" thickBot="1">
      <c r="A14" s="8"/>
      <c r="B14" s="8"/>
      <c r="C14" s="8"/>
      <c r="D14" s="8"/>
      <c r="E14" s="8"/>
      <c r="F14" s="8"/>
    </row>
    <row r="15" spans="1:7" ht="32.25" thickBot="1">
      <c r="A15" s="51" t="s">
        <v>38</v>
      </c>
      <c r="B15" s="52" t="s">
        <v>32</v>
      </c>
      <c r="C15" s="53" t="s">
        <v>4</v>
      </c>
      <c r="D15" s="54" t="s">
        <v>39</v>
      </c>
      <c r="E15" s="54" t="s">
        <v>12</v>
      </c>
      <c r="F15" s="54" t="s">
        <v>33</v>
      </c>
      <c r="G15" s="55" t="s">
        <v>80</v>
      </c>
    </row>
    <row r="16" spans="1:7" ht="15.75">
      <c r="A16" s="46">
        <v>1</v>
      </c>
      <c r="B16" s="47" t="s">
        <v>34</v>
      </c>
      <c r="C16" s="48"/>
      <c r="D16" s="49"/>
      <c r="E16" s="49"/>
      <c r="F16" s="49"/>
      <c r="G16" s="50"/>
    </row>
    <row r="17" spans="1:7" ht="15.75">
      <c r="A17" s="33" t="s">
        <v>35</v>
      </c>
      <c r="B17" s="13" t="s">
        <v>23</v>
      </c>
      <c r="C17" s="9" t="s">
        <v>5</v>
      </c>
      <c r="D17" s="23">
        <v>22.71</v>
      </c>
      <c r="E17" s="23">
        <f>(C5+C6-C7)*D17</f>
        <v>432464.48610000004</v>
      </c>
      <c r="F17" s="23">
        <f>E17*12</f>
        <v>5189573.8332</v>
      </c>
      <c r="G17" s="34">
        <v>5189573.83</v>
      </c>
    </row>
    <row r="18" spans="1:7" ht="31.5">
      <c r="A18" s="35" t="s">
        <v>36</v>
      </c>
      <c r="B18" s="13" t="s">
        <v>31</v>
      </c>
      <c r="C18" s="9" t="s">
        <v>5</v>
      </c>
      <c r="D18" s="23">
        <v>21.69</v>
      </c>
      <c r="E18" s="23">
        <f>C7*D18</f>
        <v>8669.493</v>
      </c>
      <c r="F18" s="23">
        <f>E18*12</f>
        <v>104033.916</v>
      </c>
      <c r="G18" s="34">
        <v>104033.92</v>
      </c>
    </row>
    <row r="19" spans="1:7" ht="15.75">
      <c r="A19" s="33" t="s">
        <v>37</v>
      </c>
      <c r="B19" s="13" t="s">
        <v>40</v>
      </c>
      <c r="C19" s="9" t="s">
        <v>6</v>
      </c>
      <c r="D19" s="23"/>
      <c r="E19" s="23">
        <v>26700</v>
      </c>
      <c r="F19" s="23">
        <f>E19*12</f>
        <v>320400</v>
      </c>
      <c r="G19" s="34">
        <v>320400</v>
      </c>
    </row>
    <row r="20" spans="1:7" ht="15.75">
      <c r="A20" s="33"/>
      <c r="B20" s="14" t="s">
        <v>7</v>
      </c>
      <c r="C20" s="15"/>
      <c r="D20" s="24"/>
      <c r="E20" s="24">
        <f>SUM(E17:E19)</f>
        <v>467833.97910000006</v>
      </c>
      <c r="F20" s="24">
        <f>E20*12</f>
        <v>5614007.7492</v>
      </c>
      <c r="G20" s="36">
        <v>5614007.75</v>
      </c>
    </row>
    <row r="21" spans="1:7" ht="15.75">
      <c r="A21" s="32">
        <v>2</v>
      </c>
      <c r="B21" s="10" t="s">
        <v>41</v>
      </c>
      <c r="C21" s="11"/>
      <c r="D21" s="25"/>
      <c r="E21" s="25"/>
      <c r="F21" s="26"/>
      <c r="G21" s="37"/>
    </row>
    <row r="22" spans="1:7" ht="15.75">
      <c r="A22" s="33" t="s">
        <v>42</v>
      </c>
      <c r="B22" s="13" t="s">
        <v>14</v>
      </c>
      <c r="C22" s="9" t="s">
        <v>5</v>
      </c>
      <c r="D22" s="23">
        <v>9.17</v>
      </c>
      <c r="E22" s="23">
        <v>178285.23</v>
      </c>
      <c r="F22" s="23">
        <f aca="true" t="shared" si="0" ref="F22:F33">E22*12</f>
        <v>2139422.7600000002</v>
      </c>
      <c r="G22" s="34">
        <v>1886511.79</v>
      </c>
    </row>
    <row r="23" spans="1:8" ht="31.5">
      <c r="A23" s="33" t="s">
        <v>43</v>
      </c>
      <c r="B23" s="13" t="s">
        <v>24</v>
      </c>
      <c r="C23" s="9" t="s">
        <v>5</v>
      </c>
      <c r="D23" s="23">
        <f aca="true" t="shared" si="1" ref="D23:D45">E23/$C$4</f>
        <v>0.6943512213637983</v>
      </c>
      <c r="E23" s="23">
        <v>13500</v>
      </c>
      <c r="F23" s="23">
        <f t="shared" si="0"/>
        <v>162000</v>
      </c>
      <c r="G23" s="34">
        <v>200180</v>
      </c>
      <c r="H23" s="16"/>
    </row>
    <row r="24" spans="1:8" ht="31.5">
      <c r="A24" s="33" t="s">
        <v>44</v>
      </c>
      <c r="B24" s="13" t="s">
        <v>25</v>
      </c>
      <c r="C24" s="9" t="s">
        <v>5</v>
      </c>
      <c r="D24" s="23">
        <f t="shared" si="1"/>
        <v>3.1692879711108746</v>
      </c>
      <c r="E24" s="23">
        <v>61619.23</v>
      </c>
      <c r="F24" s="23">
        <f t="shared" si="0"/>
        <v>739430.76</v>
      </c>
      <c r="G24" s="34">
        <v>792587</v>
      </c>
      <c r="H24" s="16"/>
    </row>
    <row r="25" spans="1:7" ht="15.75">
      <c r="A25" s="33" t="s">
        <v>45</v>
      </c>
      <c r="B25" s="13" t="s">
        <v>26</v>
      </c>
      <c r="C25" s="9" t="s">
        <v>5</v>
      </c>
      <c r="D25" s="23">
        <f>E25/(C5+C6-C7)</f>
        <v>1.0178895977558053</v>
      </c>
      <c r="E25" s="23">
        <v>19383.58</v>
      </c>
      <c r="F25" s="23">
        <f t="shared" si="0"/>
        <v>232602.96000000002</v>
      </c>
      <c r="G25" s="34">
        <v>250629.5</v>
      </c>
    </row>
    <row r="26" spans="1:7" ht="15.75">
      <c r="A26" s="33" t="s">
        <v>46</v>
      </c>
      <c r="B26" s="13" t="s">
        <v>9</v>
      </c>
      <c r="C26" s="9" t="s">
        <v>5</v>
      </c>
      <c r="D26" s="23">
        <f t="shared" si="1"/>
        <v>0.8000001028668476</v>
      </c>
      <c r="E26" s="27">
        <v>15554.09</v>
      </c>
      <c r="F26" s="23">
        <f t="shared" si="0"/>
        <v>186649.08000000002</v>
      </c>
      <c r="G26" s="34">
        <v>86649.08</v>
      </c>
    </row>
    <row r="27" spans="1:7" ht="15.75">
      <c r="A27" s="33" t="s">
        <v>47</v>
      </c>
      <c r="B27" s="13" t="s">
        <v>27</v>
      </c>
      <c r="C27" s="9" t="s">
        <v>5</v>
      </c>
      <c r="D27" s="23">
        <f t="shared" si="1"/>
        <v>0.6000002057336952</v>
      </c>
      <c r="E27" s="27">
        <v>11665.57</v>
      </c>
      <c r="F27" s="23">
        <f t="shared" si="0"/>
        <v>139986.84</v>
      </c>
      <c r="G27" s="34">
        <v>121986.84</v>
      </c>
    </row>
    <row r="28" spans="1:7" ht="15.75">
      <c r="A28" s="33" t="s">
        <v>48</v>
      </c>
      <c r="B28" s="13" t="s">
        <v>10</v>
      </c>
      <c r="C28" s="9" t="s">
        <v>5</v>
      </c>
      <c r="D28" s="23">
        <f t="shared" si="1"/>
        <v>1.9399998251263593</v>
      </c>
      <c r="E28" s="27">
        <v>37718.66</v>
      </c>
      <c r="F28" s="23">
        <f t="shared" si="0"/>
        <v>452623.92000000004</v>
      </c>
      <c r="G28" s="34">
        <v>352623.92</v>
      </c>
    </row>
    <row r="29" spans="1:7" ht="15.75">
      <c r="A29" s="33" t="s">
        <v>49</v>
      </c>
      <c r="B29" s="13" t="s">
        <v>11</v>
      </c>
      <c r="C29" s="9" t="s">
        <v>5</v>
      </c>
      <c r="D29" s="23">
        <f t="shared" si="1"/>
        <v>1.9399998251263593</v>
      </c>
      <c r="E29" s="27">
        <v>37718.66</v>
      </c>
      <c r="F29" s="23">
        <f t="shared" si="0"/>
        <v>452623.92000000004</v>
      </c>
      <c r="G29" s="34">
        <v>352623.92</v>
      </c>
    </row>
    <row r="30" spans="1:7" ht="15.75">
      <c r="A30" s="33" t="s">
        <v>50</v>
      </c>
      <c r="B30" s="13" t="s">
        <v>28</v>
      </c>
      <c r="C30" s="9" t="s">
        <v>5</v>
      </c>
      <c r="D30" s="23">
        <f t="shared" si="1"/>
        <v>0.6799997531195657</v>
      </c>
      <c r="E30" s="27">
        <v>13220.97</v>
      </c>
      <c r="F30" s="23">
        <f t="shared" si="0"/>
        <v>158651.63999999998</v>
      </c>
      <c r="G30" s="34">
        <v>158651.63999999998</v>
      </c>
    </row>
    <row r="31" spans="1:7" ht="15.75">
      <c r="A31" s="33" t="s">
        <v>51</v>
      </c>
      <c r="B31" s="13" t="s">
        <v>29</v>
      </c>
      <c r="C31" s="9" t="s">
        <v>5</v>
      </c>
      <c r="D31" s="23">
        <f t="shared" si="1"/>
        <v>0.07200679332661612</v>
      </c>
      <c r="E31" s="27">
        <v>1400</v>
      </c>
      <c r="F31" s="23">
        <f t="shared" si="0"/>
        <v>16800</v>
      </c>
      <c r="G31" s="34">
        <v>15039.58</v>
      </c>
    </row>
    <row r="32" spans="1:7" ht="15.75">
      <c r="A32" s="33" t="s">
        <v>52</v>
      </c>
      <c r="B32" s="13" t="s">
        <v>73</v>
      </c>
      <c r="C32" s="9" t="s">
        <v>5</v>
      </c>
      <c r="D32" s="23">
        <f t="shared" si="1"/>
        <v>1.1829687475086934</v>
      </c>
      <c r="E32" s="27">
        <v>23000</v>
      </c>
      <c r="F32" s="23">
        <f t="shared" si="0"/>
        <v>276000</v>
      </c>
      <c r="G32" s="34">
        <v>276000</v>
      </c>
    </row>
    <row r="33" spans="1:7" ht="31.5">
      <c r="A33" s="35" t="s">
        <v>53</v>
      </c>
      <c r="B33" s="13" t="s">
        <v>72</v>
      </c>
      <c r="C33" s="9" t="s">
        <v>5</v>
      </c>
      <c r="D33" s="23">
        <f t="shared" si="1"/>
        <v>1.4401358665323225</v>
      </c>
      <c r="E33" s="27">
        <v>28000</v>
      </c>
      <c r="F33" s="23">
        <f t="shared" si="0"/>
        <v>336000</v>
      </c>
      <c r="G33" s="34">
        <v>236000</v>
      </c>
    </row>
    <row r="34" spans="1:7" ht="15.75">
      <c r="A34" s="35" t="s">
        <v>86</v>
      </c>
      <c r="B34" s="13" t="s">
        <v>84</v>
      </c>
      <c r="C34" s="9"/>
      <c r="D34" s="23"/>
      <c r="E34" s="28"/>
      <c r="F34" s="23"/>
      <c r="G34" s="34">
        <v>243770</v>
      </c>
    </row>
    <row r="35" spans="1:7" ht="15.75">
      <c r="A35" s="35" t="s">
        <v>87</v>
      </c>
      <c r="B35" s="13" t="s">
        <v>81</v>
      </c>
      <c r="C35" s="9"/>
      <c r="D35" s="23"/>
      <c r="E35" s="28"/>
      <c r="F35" s="23"/>
      <c r="G35" s="34">
        <v>56000</v>
      </c>
    </row>
    <row r="36" spans="1:7" ht="31.5">
      <c r="A36" s="35" t="s">
        <v>88</v>
      </c>
      <c r="B36" s="13" t="s">
        <v>83</v>
      </c>
      <c r="C36" s="9"/>
      <c r="D36" s="23"/>
      <c r="E36" s="28"/>
      <c r="F36" s="23"/>
      <c r="G36" s="34">
        <v>78888.36</v>
      </c>
    </row>
    <row r="37" spans="1:7" ht="15.75">
      <c r="A37" s="35" t="s">
        <v>89</v>
      </c>
      <c r="B37" s="13" t="s">
        <v>82</v>
      </c>
      <c r="C37" s="9"/>
      <c r="D37" s="23"/>
      <c r="E37" s="28"/>
      <c r="F37" s="23"/>
      <c r="G37" s="34">
        <v>6000</v>
      </c>
    </row>
    <row r="38" spans="1:7" ht="15.75">
      <c r="A38" s="38" t="s">
        <v>42</v>
      </c>
      <c r="B38" s="17" t="s">
        <v>74</v>
      </c>
      <c r="C38" s="11"/>
      <c r="D38" s="25"/>
      <c r="E38" s="25"/>
      <c r="F38" s="25"/>
      <c r="G38" s="37"/>
    </row>
    <row r="39" spans="1:7" ht="15.75">
      <c r="A39" s="35" t="s">
        <v>61</v>
      </c>
      <c r="B39" s="13" t="s">
        <v>15</v>
      </c>
      <c r="C39" s="9" t="s">
        <v>5</v>
      </c>
      <c r="D39" s="23">
        <f t="shared" si="1"/>
        <v>0.41105592304736865</v>
      </c>
      <c r="E39" s="23">
        <v>7992</v>
      </c>
      <c r="F39" s="23">
        <f aca="true" t="shared" si="2" ref="F39:F45">E39*12</f>
        <v>95904</v>
      </c>
      <c r="G39" s="34">
        <v>105188</v>
      </c>
    </row>
    <row r="40" spans="1:7" ht="15.75">
      <c r="A40" s="33" t="s">
        <v>62</v>
      </c>
      <c r="B40" s="13" t="s">
        <v>13</v>
      </c>
      <c r="C40" s="9" t="s">
        <v>5</v>
      </c>
      <c r="D40" s="23">
        <f>E40/$C$4</f>
        <v>0.14221341682006686</v>
      </c>
      <c r="E40" s="23">
        <v>2765</v>
      </c>
      <c r="F40" s="23">
        <f t="shared" si="2"/>
        <v>33180</v>
      </c>
      <c r="G40" s="34">
        <v>81736.64</v>
      </c>
    </row>
    <row r="41" spans="1:7" ht="15.75">
      <c r="A41" s="33" t="s">
        <v>63</v>
      </c>
      <c r="B41" s="13" t="s">
        <v>16</v>
      </c>
      <c r="C41" s="9" t="s">
        <v>5</v>
      </c>
      <c r="D41" s="23">
        <f t="shared" si="1"/>
        <v>0.23145040712126613</v>
      </c>
      <c r="E41" s="23">
        <v>4500</v>
      </c>
      <c r="F41" s="23">
        <f t="shared" si="2"/>
        <v>54000</v>
      </c>
      <c r="G41" s="34">
        <v>76515</v>
      </c>
    </row>
    <row r="42" spans="1:7" ht="15.75">
      <c r="A42" s="33" t="s">
        <v>64</v>
      </c>
      <c r="B42" s="13" t="s">
        <v>17</v>
      </c>
      <c r="C42" s="9" t="s">
        <v>5</v>
      </c>
      <c r="D42" s="23">
        <f t="shared" si="1"/>
        <v>0.1800169833165403</v>
      </c>
      <c r="E42" s="23">
        <v>3500</v>
      </c>
      <c r="F42" s="23">
        <f t="shared" si="2"/>
        <v>42000</v>
      </c>
      <c r="G42" s="34">
        <v>34646.2</v>
      </c>
    </row>
    <row r="43" spans="1:7" ht="15.75">
      <c r="A43" s="33" t="s">
        <v>65</v>
      </c>
      <c r="B43" s="13" t="s">
        <v>18</v>
      </c>
      <c r="C43" s="9" t="s">
        <v>5</v>
      </c>
      <c r="D43" s="23">
        <f t="shared" si="1"/>
        <v>0.25188850673855</v>
      </c>
      <c r="E43" s="23">
        <f>14692.11/3</f>
        <v>4897.37</v>
      </c>
      <c r="F43" s="23">
        <f t="shared" si="2"/>
        <v>58768.44</v>
      </c>
      <c r="G43" s="34">
        <v>3825</v>
      </c>
    </row>
    <row r="44" spans="1:7" ht="15.75">
      <c r="A44" s="33" t="s">
        <v>66</v>
      </c>
      <c r="B44" s="13" t="s">
        <v>19</v>
      </c>
      <c r="C44" s="9" t="s">
        <v>5</v>
      </c>
      <c r="D44" s="23">
        <f t="shared" si="1"/>
        <v>0.1034773623500137</v>
      </c>
      <c r="E44" s="23">
        <v>2011.87</v>
      </c>
      <c r="F44" s="23">
        <f t="shared" si="2"/>
        <v>24142.44</v>
      </c>
      <c r="G44" s="34">
        <v>27639.64</v>
      </c>
    </row>
    <row r="45" spans="1:7" ht="15.75">
      <c r="A45" s="33" t="s">
        <v>67</v>
      </c>
      <c r="B45" s="13" t="s">
        <v>20</v>
      </c>
      <c r="C45" s="9" t="s">
        <v>5</v>
      </c>
      <c r="D45" s="23">
        <f t="shared" si="1"/>
        <v>0.05666660323211064</v>
      </c>
      <c r="E45" s="23">
        <f>3305.24/3</f>
        <v>1101.7466666666667</v>
      </c>
      <c r="F45" s="23">
        <f t="shared" si="2"/>
        <v>13220.96</v>
      </c>
      <c r="G45" s="34">
        <v>19317</v>
      </c>
    </row>
    <row r="46" spans="1:7" ht="15.75">
      <c r="A46" s="33"/>
      <c r="B46" s="18" t="s">
        <v>8</v>
      </c>
      <c r="C46" s="19"/>
      <c r="D46" s="29"/>
      <c r="E46" s="29">
        <f>SUM(E22:E45)</f>
        <v>467833.97666666674</v>
      </c>
      <c r="F46" s="29">
        <v>5614007.75</v>
      </c>
      <c r="G46" s="36">
        <v>5463009.109999999</v>
      </c>
    </row>
    <row r="47" spans="1:7" ht="15.75">
      <c r="A47" s="32">
        <v>3</v>
      </c>
      <c r="B47" s="10" t="s">
        <v>96</v>
      </c>
      <c r="C47" s="11"/>
      <c r="D47" s="25"/>
      <c r="E47" s="25"/>
      <c r="F47" s="25"/>
      <c r="G47" s="37"/>
    </row>
    <row r="48" spans="1:7" ht="15.75">
      <c r="A48" s="33" t="s">
        <v>54</v>
      </c>
      <c r="B48" s="13" t="s">
        <v>75</v>
      </c>
      <c r="C48" s="9" t="s">
        <v>5</v>
      </c>
      <c r="D48" s="23" t="s">
        <v>71</v>
      </c>
      <c r="E48" s="23"/>
      <c r="F48" s="23">
        <v>50000</v>
      </c>
      <c r="G48" s="34">
        <v>81712.8</v>
      </c>
    </row>
    <row r="49" spans="1:7" ht="15.75">
      <c r="A49" s="33" t="s">
        <v>55</v>
      </c>
      <c r="B49" s="13" t="s">
        <v>92</v>
      </c>
      <c r="C49" s="9" t="s">
        <v>5</v>
      </c>
      <c r="D49" s="23" t="s">
        <v>71</v>
      </c>
      <c r="E49" s="23"/>
      <c r="F49" s="23"/>
      <c r="G49" s="34"/>
    </row>
    <row r="50" spans="1:7" ht="31.5">
      <c r="A50" s="33" t="s">
        <v>56</v>
      </c>
      <c r="B50" s="13" t="s">
        <v>76</v>
      </c>
      <c r="C50" s="9" t="s">
        <v>5</v>
      </c>
      <c r="D50" s="23" t="s">
        <v>71</v>
      </c>
      <c r="E50" s="23"/>
      <c r="F50" s="23">
        <v>100000</v>
      </c>
      <c r="G50" s="34">
        <v>126427.8</v>
      </c>
    </row>
    <row r="51" spans="1:8" ht="15.75">
      <c r="A51" s="33" t="s">
        <v>57</v>
      </c>
      <c r="B51" s="13" t="s">
        <v>21</v>
      </c>
      <c r="C51" s="9" t="s">
        <v>5</v>
      </c>
      <c r="D51" s="23" t="s">
        <v>71</v>
      </c>
      <c r="E51" s="23"/>
      <c r="F51" s="23">
        <v>30000</v>
      </c>
      <c r="G51" s="34">
        <v>31574</v>
      </c>
      <c r="H51" s="20"/>
    </row>
    <row r="52" spans="1:7" ht="15.75">
      <c r="A52" s="33" t="s">
        <v>58</v>
      </c>
      <c r="B52" s="13" t="s">
        <v>22</v>
      </c>
      <c r="C52" s="9" t="s">
        <v>5</v>
      </c>
      <c r="D52" s="23" t="s">
        <v>71</v>
      </c>
      <c r="E52" s="23"/>
      <c r="F52" s="23">
        <v>6000</v>
      </c>
      <c r="G52" s="34">
        <v>16200</v>
      </c>
    </row>
    <row r="53" spans="1:7" ht="15.75">
      <c r="A53" s="33" t="s">
        <v>59</v>
      </c>
      <c r="B53" s="13" t="s">
        <v>77</v>
      </c>
      <c r="C53" s="9" t="s">
        <v>5</v>
      </c>
      <c r="D53" s="23" t="s">
        <v>71</v>
      </c>
      <c r="E53" s="23"/>
      <c r="F53" s="23">
        <v>30000</v>
      </c>
      <c r="G53" s="34">
        <v>30000</v>
      </c>
    </row>
    <row r="54" spans="1:7" ht="15.75">
      <c r="A54" s="33" t="s">
        <v>60</v>
      </c>
      <c r="B54" s="13" t="s">
        <v>78</v>
      </c>
      <c r="C54" s="9" t="s">
        <v>5</v>
      </c>
      <c r="D54" s="23" t="s">
        <v>71</v>
      </c>
      <c r="E54" s="23"/>
      <c r="F54" s="23">
        <v>158400</v>
      </c>
      <c r="G54" s="34">
        <v>158400</v>
      </c>
    </row>
    <row r="55" spans="1:12" ht="47.25">
      <c r="A55" s="33" t="s">
        <v>68</v>
      </c>
      <c r="B55" s="13" t="s">
        <v>79</v>
      </c>
      <c r="C55" s="9" t="s">
        <v>5</v>
      </c>
      <c r="D55" s="23" t="s">
        <v>71</v>
      </c>
      <c r="E55" s="23"/>
      <c r="F55" s="23">
        <v>150000</v>
      </c>
      <c r="G55" s="34">
        <v>223140</v>
      </c>
      <c r="J55" s="20"/>
      <c r="L55" s="20"/>
    </row>
    <row r="56" spans="1:8" ht="31.5">
      <c r="A56" s="33" t="s">
        <v>69</v>
      </c>
      <c r="B56" s="13" t="s">
        <v>93</v>
      </c>
      <c r="C56" s="9" t="s">
        <v>5</v>
      </c>
      <c r="D56" s="23" t="s">
        <v>71</v>
      </c>
      <c r="E56" s="23"/>
      <c r="F56" s="23">
        <v>14300</v>
      </c>
      <c r="G56" s="34">
        <v>14300</v>
      </c>
      <c r="H56" s="20"/>
    </row>
    <row r="57" spans="1:7" ht="15.75">
      <c r="A57" s="35" t="s">
        <v>70</v>
      </c>
      <c r="B57" s="13" t="s">
        <v>30</v>
      </c>
      <c r="C57" s="9" t="s">
        <v>5</v>
      </c>
      <c r="D57" s="23" t="s">
        <v>71</v>
      </c>
      <c r="E57" s="23"/>
      <c r="F57" s="23">
        <v>30000</v>
      </c>
      <c r="G57" s="34">
        <v>37944.04</v>
      </c>
    </row>
    <row r="58" spans="1:7" ht="15.75">
      <c r="A58" s="39"/>
      <c r="B58" s="14" t="s">
        <v>90</v>
      </c>
      <c r="C58" s="12"/>
      <c r="D58" s="30"/>
      <c r="E58" s="31"/>
      <c r="F58" s="23">
        <f>SUM(F48:F57)</f>
        <v>568700</v>
      </c>
      <c r="G58" s="40">
        <v>719698.64</v>
      </c>
    </row>
    <row r="59" spans="1:7" ht="16.5" thickBot="1">
      <c r="A59" s="41"/>
      <c r="B59" s="42" t="s">
        <v>91</v>
      </c>
      <c r="C59" s="43"/>
      <c r="D59" s="44"/>
      <c r="E59" s="44"/>
      <c r="F59" s="44">
        <f>F46+F58</f>
        <v>6182707.75</v>
      </c>
      <c r="G59" s="45">
        <f>G46+G58</f>
        <v>6182707.749999999</v>
      </c>
    </row>
    <row r="60" spans="1:12" s="3" customFormat="1" ht="15.75">
      <c r="A60" s="21"/>
      <c r="C60" s="1"/>
      <c r="D60" s="4"/>
      <c r="E60" s="4"/>
      <c r="H60" s="22"/>
      <c r="I60" s="5"/>
      <c r="J60" s="5"/>
      <c r="K60" s="5"/>
      <c r="L60" s="5"/>
    </row>
    <row r="62" spans="2:7" ht="15.75">
      <c r="B62" s="3" t="s">
        <v>94</v>
      </c>
      <c r="G62" s="5" t="s">
        <v>95</v>
      </c>
    </row>
  </sheetData>
  <sheetProtection/>
  <mergeCells count="1">
    <mergeCell ref="A13:G13"/>
  </mergeCells>
  <printOptions/>
  <pageMargins left="0.7086614173228347" right="0.7086614173228347" top="0.35433070866141736" bottom="0.7480314960629921" header="0.31496062992125984" footer="0.31496062992125984"/>
  <pageSetup fitToHeight="1" fitToWidth="1" horizontalDpi="600" verticalDpi="600" orientation="portrait" paperSize="9" scale="64" r:id="rId1"/>
  <ignoredErrors>
    <ignoredError sqref="F2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2014-04-18T10:10:39Z</cp:lastPrinted>
  <dcterms:created xsi:type="dcterms:W3CDTF">2013-04-01T16:13:55Z</dcterms:created>
  <dcterms:modified xsi:type="dcterms:W3CDTF">2014-04-18T11:27:31Z</dcterms:modified>
  <cp:category/>
  <cp:version/>
  <cp:contentType/>
  <cp:contentStatus/>
</cp:coreProperties>
</file>